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Sept 2025\"/>
    </mc:Choice>
  </mc:AlternateContent>
  <xr:revisionPtr revIDLastSave="0" documentId="8_{9408F083-0B59-4B89-9FA9-08B7E9D69222}" xr6:coauthVersionLast="47" xr6:coauthVersionMax="47" xr10:uidLastSave="{00000000-0000-0000-0000-000000000000}"/>
  <bookViews>
    <workbookView xWindow="-108" yWindow="-108" windowWidth="23256" windowHeight="12456" xr2:uid="{EE8A9DDE-E3AE-47D6-9C7F-4DCA8C0BDF4C}"/>
  </bookViews>
  <sheets>
    <sheet name="Sheet1" sheetId="1" r:id="rId1"/>
  </sheets>
  <externalReferences>
    <externalReference r:id="rId2"/>
  </externalReferences>
  <definedNames>
    <definedName name="CYS">[1]SETUP!$C$7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E7" i="1"/>
  <c r="B7" i="1"/>
  <c r="P7" i="1" s="1"/>
  <c r="R6" i="1"/>
  <c r="H6" i="1"/>
  <c r="N4" i="1"/>
  <c r="D4" i="1"/>
  <c r="B1" i="1"/>
  <c r="L7" i="1" l="1"/>
  <c r="M7" i="1" s="1"/>
  <c r="C7" i="1"/>
  <c r="B8" i="1"/>
  <c r="D7" i="1"/>
  <c r="H7" i="1" s="1"/>
  <c r="N7" i="1"/>
  <c r="D8" i="1"/>
  <c r="N8" i="1"/>
  <c r="F7" i="1"/>
  <c r="F8" i="1"/>
  <c r="G7" i="1"/>
  <c r="Q7" i="1"/>
  <c r="G8" i="1"/>
  <c r="J7" i="1" l="1"/>
  <c r="R7" i="1"/>
  <c r="P8" i="1"/>
  <c r="O8" i="1"/>
  <c r="E8" i="1"/>
  <c r="L8" i="1"/>
  <c r="C8" i="1"/>
  <c r="B9" i="1"/>
  <c r="T7" i="1" l="1"/>
  <c r="R8" i="1"/>
  <c r="P9" i="1"/>
  <c r="O9" i="1"/>
  <c r="E9" i="1"/>
  <c r="B10" i="1"/>
  <c r="C9" i="1"/>
  <c r="L9" i="1"/>
  <c r="M9" i="1" s="1"/>
  <c r="Q9" i="1"/>
  <c r="D9" i="1"/>
  <c r="N9" i="1"/>
  <c r="G9" i="1"/>
  <c r="F9" i="1"/>
  <c r="H8" i="1"/>
  <c r="M8" i="1"/>
  <c r="Q8" i="1"/>
  <c r="P10" i="1" l="1"/>
  <c r="O10" i="1"/>
  <c r="E10" i="1"/>
  <c r="L10" i="1"/>
  <c r="M10" i="1" s="1"/>
  <c r="C10" i="1"/>
  <c r="B11" i="1"/>
  <c r="D10" i="1"/>
  <c r="F10" i="1"/>
  <c r="Q10" i="1"/>
  <c r="N10" i="1"/>
  <c r="G10" i="1"/>
  <c r="T8" i="1"/>
  <c r="R9" i="1"/>
  <c r="J8" i="1"/>
  <c r="H9" i="1"/>
  <c r="T9" i="1" l="1"/>
  <c r="R10" i="1"/>
  <c r="P11" i="1"/>
  <c r="O11" i="1"/>
  <c r="E11" i="1"/>
  <c r="B12" i="1"/>
  <c r="C11" i="1"/>
  <c r="L11" i="1"/>
  <c r="M11" i="1" s="1"/>
  <c r="F11" i="1"/>
  <c r="D11" i="1"/>
  <c r="N11" i="1"/>
  <c r="G11" i="1"/>
  <c r="Q11" i="1"/>
  <c r="J9" i="1"/>
  <c r="H10" i="1"/>
  <c r="T10" i="1" l="1"/>
  <c r="R11" i="1"/>
  <c r="J10" i="1"/>
  <c r="H11" i="1"/>
  <c r="P12" i="1"/>
  <c r="O12" i="1"/>
  <c r="E12" i="1"/>
  <c r="L12" i="1"/>
  <c r="M12" i="1" s="1"/>
  <c r="C12" i="1"/>
  <c r="B13" i="1"/>
  <c r="G12" i="1"/>
  <c r="N12" i="1"/>
  <c r="F12" i="1"/>
  <c r="Q12" i="1"/>
  <c r="D12" i="1"/>
  <c r="J11" i="1" l="1"/>
  <c r="H12" i="1"/>
  <c r="T11" i="1"/>
  <c r="R12" i="1"/>
  <c r="P13" i="1"/>
  <c r="O13" i="1"/>
  <c r="E13" i="1"/>
  <c r="B14" i="1"/>
  <c r="C13" i="1"/>
  <c r="L13" i="1"/>
  <c r="M13" i="1" s="1"/>
  <c r="F13" i="1"/>
  <c r="D13" i="1"/>
  <c r="N13" i="1"/>
  <c r="Q13" i="1"/>
  <c r="G13" i="1"/>
  <c r="P14" i="1" l="1"/>
  <c r="O14" i="1"/>
  <c r="E14" i="1"/>
  <c r="B15" i="1"/>
  <c r="C14" i="1"/>
  <c r="L14" i="1"/>
  <c r="M14" i="1" s="1"/>
  <c r="D14" i="1"/>
  <c r="G14" i="1"/>
  <c r="Q14" i="1"/>
  <c r="N14" i="1"/>
  <c r="F14" i="1"/>
  <c r="T12" i="1"/>
  <c r="R13" i="1"/>
  <c r="J12" i="1"/>
  <c r="H13" i="1"/>
  <c r="J13" i="1" l="1"/>
  <c r="H14" i="1"/>
  <c r="T13" i="1"/>
  <c r="R14" i="1"/>
  <c r="P15" i="1"/>
  <c r="O15" i="1"/>
  <c r="E15" i="1"/>
  <c r="L15" i="1"/>
  <c r="M15" i="1" s="1"/>
  <c r="C15" i="1"/>
  <c r="B16" i="1"/>
  <c r="D15" i="1"/>
  <c r="N15" i="1"/>
  <c r="F15" i="1"/>
  <c r="G15" i="1"/>
  <c r="Q15" i="1" l="1"/>
  <c r="T14" i="1"/>
  <c r="R15" i="1"/>
  <c r="P16" i="1"/>
  <c r="O16" i="1"/>
  <c r="E16" i="1"/>
  <c r="B17" i="1"/>
  <c r="L16" i="1"/>
  <c r="M16" i="1" s="1"/>
  <c r="C16" i="1"/>
  <c r="G16" i="1"/>
  <c r="D16" i="1"/>
  <c r="N16" i="1"/>
  <c r="F16" i="1"/>
  <c r="J14" i="1"/>
  <c r="H15" i="1"/>
  <c r="J15" i="1" l="1"/>
  <c r="H16" i="1"/>
  <c r="P17" i="1"/>
  <c r="O17" i="1"/>
  <c r="E17" i="1"/>
  <c r="L17" i="1"/>
  <c r="M17" i="1" s="1"/>
  <c r="C17" i="1"/>
  <c r="B18" i="1"/>
  <c r="F17" i="1"/>
  <c r="D17" i="1"/>
  <c r="N17" i="1"/>
  <c r="G17" i="1"/>
  <c r="Q16" i="1"/>
  <c r="T15" i="1"/>
  <c r="R16" i="1"/>
  <c r="T16" i="1" l="1"/>
  <c r="P18" i="1"/>
  <c r="P19" i="1" s="1"/>
  <c r="O18" i="1"/>
  <c r="O19" i="1" s="1"/>
  <c r="E18" i="1"/>
  <c r="E19" i="1" s="1"/>
  <c r="C18" i="1"/>
  <c r="L18" i="1"/>
  <c r="M18" i="1" s="1"/>
  <c r="Q18" i="1"/>
  <c r="Q19" i="1" s="1"/>
  <c r="D18" i="1"/>
  <c r="D19" i="1" s="1"/>
  <c r="F18" i="1"/>
  <c r="F19" i="1" s="1"/>
  <c r="G18" i="1"/>
  <c r="G19" i="1" s="1"/>
  <c r="N18" i="1"/>
  <c r="N19" i="1" s="1"/>
  <c r="Q17" i="1"/>
  <c r="R17" i="1" s="1"/>
  <c r="J16" i="1"/>
  <c r="H17" i="1"/>
  <c r="T17" i="1" l="1"/>
  <c r="R18" i="1"/>
  <c r="T18" i="1" s="1"/>
  <c r="J17" i="1"/>
  <c r="H18" i="1"/>
  <c r="J18" i="1" s="1"/>
</calcChain>
</file>

<file path=xl/sharedStrings.xml><?xml version="1.0" encoding="utf-8"?>
<sst xmlns="http://schemas.openxmlformats.org/spreadsheetml/2006/main" count="21" uniqueCount="11">
  <si>
    <t>Bank Accounts</t>
  </si>
  <si>
    <t>Income</t>
  </si>
  <si>
    <t>Expenditure</t>
  </si>
  <si>
    <t>Transfers
In</t>
  </si>
  <si>
    <t>Transfers
Out</t>
  </si>
  <si>
    <t>Accounts
Balance</t>
  </si>
  <si>
    <t>Bank
Statement</t>
  </si>
  <si>
    <t>Bank
Recon</t>
  </si>
  <si>
    <t>Start of Year</t>
  </si>
  <si>
    <t>Month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</si>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</sst>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mmm\ yyyy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7" fontId="4" fillId="0" borderId="3" xfId="0" applyNumberFormat="1" applyFont="1" applyBorder="1" applyAlignment="1">
      <alignment vertical="top"/>
    </xf>
    <xf numFmtId="17" fontId="4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 applyProtection="1">
      <alignment vertical="top"/>
      <protection locked="0"/>
    </xf>
    <xf numFmtId="17" fontId="5" fillId="3" borderId="3" xfId="0" applyNumberFormat="1" applyFont="1" applyFill="1" applyBorder="1" applyAlignment="1">
      <alignment vertical="top"/>
    </xf>
    <xf numFmtId="17" fontId="5" fillId="3" borderId="3" xfId="0" applyNumberFormat="1" applyFont="1" applyFill="1" applyBorder="1" applyAlignment="1">
      <alignment horizontal="right" vertical="top"/>
    </xf>
    <xf numFmtId="164" fontId="5" fillId="3" borderId="3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</cellXfs>
  <cellStyles count="1"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OneDrive\ACCOUNTS\ACCOUNTS%202025-2026\2025-26%20Billinge%20Accounts.xlsx" TargetMode="External"/><Relationship Id="rId1" Type="http://schemas.openxmlformats.org/officeDocument/2006/relationships/externalLinkPath" Target="file:///C:\Users\clerk\OneDrive\ACCOUNTS\ACCOUNTS%202025-2026\2025-26%20Billing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Payments"/>
      <sheetName val="Receipts"/>
      <sheetName val="Transfers"/>
      <sheetName val="AGAR"/>
      <sheetName val="Bank Accounts"/>
      <sheetName val="Bank Recon"/>
      <sheetName val="Budget"/>
      <sheetName val="EOY"/>
      <sheetName val="Expenditure"/>
      <sheetName val="Income"/>
      <sheetName val="Precept"/>
      <sheetName val="SETUP"/>
    </sheetNames>
    <sheetDataSet>
      <sheetData sheetId="0"/>
      <sheetData sheetId="1">
        <row r="1">
          <cell r="B1" t="str">
            <v>Billinge Parish Council</v>
          </cell>
        </row>
        <row r="2">
          <cell r="B2" t="str">
            <v>Payments</v>
          </cell>
        </row>
        <row r="4">
          <cell r="B4" t="str">
            <v>Account</v>
          </cell>
          <cell r="J4" t="str">
            <v>Gross</v>
          </cell>
          <cell r="M4" t="str">
            <v>Bank
Date</v>
          </cell>
        </row>
        <row r="5">
          <cell r="B5" t="str">
            <v>Unity Trust</v>
          </cell>
          <cell r="J5">
            <v>2013.08</v>
          </cell>
          <cell r="M5">
            <v>45750</v>
          </cell>
        </row>
        <row r="6">
          <cell r="B6" t="str">
            <v>Unity Trust</v>
          </cell>
          <cell r="J6">
            <v>20.96</v>
          </cell>
          <cell r="M6">
            <v>45754</v>
          </cell>
        </row>
        <row r="7">
          <cell r="B7" t="str">
            <v>Unity Trust</v>
          </cell>
          <cell r="J7">
            <v>291.60000000000002</v>
          </cell>
          <cell r="M7">
            <v>45762</v>
          </cell>
        </row>
        <row r="8">
          <cell r="B8" t="str">
            <v>Unity Trust</v>
          </cell>
          <cell r="J8">
            <v>1188.04</v>
          </cell>
          <cell r="M8">
            <v>45762</v>
          </cell>
        </row>
        <row r="9">
          <cell r="B9" t="str">
            <v>Unity Trust</v>
          </cell>
          <cell r="J9">
            <v>486.72</v>
          </cell>
          <cell r="M9">
            <v>45762</v>
          </cell>
        </row>
        <row r="10">
          <cell r="B10" t="str">
            <v>Unity Trust</v>
          </cell>
          <cell r="J10">
            <v>452.46</v>
          </cell>
          <cell r="M10">
            <v>45762</v>
          </cell>
        </row>
        <row r="11">
          <cell r="B11" t="str">
            <v>Unity Trust</v>
          </cell>
          <cell r="J11">
            <v>495.73</v>
          </cell>
          <cell r="M11">
            <v>45762</v>
          </cell>
        </row>
        <row r="12">
          <cell r="B12" t="str">
            <v>Unity Trust</v>
          </cell>
          <cell r="J12">
            <v>179.18</v>
          </cell>
          <cell r="M12">
            <v>45769</v>
          </cell>
        </row>
        <row r="13">
          <cell r="B13" t="str">
            <v>Unity Trust</v>
          </cell>
          <cell r="J13">
            <v>78.16</v>
          </cell>
          <cell r="M13">
            <v>45769</v>
          </cell>
        </row>
        <row r="14">
          <cell r="B14" t="str">
            <v>Unity Trust</v>
          </cell>
          <cell r="J14">
            <v>6</v>
          </cell>
          <cell r="M14">
            <v>45777</v>
          </cell>
        </row>
        <row r="15">
          <cell r="B15" t="str">
            <v>Unity Trust</v>
          </cell>
          <cell r="J15">
            <v>36.96</v>
          </cell>
          <cell r="M15">
            <v>45778</v>
          </cell>
        </row>
        <row r="16">
          <cell r="B16" t="str">
            <v>Unity Trust</v>
          </cell>
          <cell r="J16">
            <v>22.3</v>
          </cell>
          <cell r="M16">
            <v>45783</v>
          </cell>
        </row>
        <row r="17">
          <cell r="B17" t="str">
            <v>Unity Trust</v>
          </cell>
          <cell r="J17">
            <v>791.01</v>
          </cell>
          <cell r="M17">
            <v>45797</v>
          </cell>
        </row>
        <row r="18">
          <cell r="B18" t="str">
            <v>Unity Trust</v>
          </cell>
          <cell r="J18">
            <v>1188.04</v>
          </cell>
          <cell r="M18">
            <v>45797</v>
          </cell>
        </row>
        <row r="19">
          <cell r="B19" t="str">
            <v>Unity Trust</v>
          </cell>
          <cell r="J19">
            <v>560</v>
          </cell>
          <cell r="M19">
            <v>45797</v>
          </cell>
        </row>
        <row r="20">
          <cell r="B20" t="str">
            <v>Unity Trust</v>
          </cell>
          <cell r="J20">
            <v>495.73</v>
          </cell>
          <cell r="M20">
            <v>45797</v>
          </cell>
        </row>
        <row r="21">
          <cell r="B21" t="str">
            <v>Unity Trust</v>
          </cell>
          <cell r="J21">
            <v>609.32000000000005</v>
          </cell>
          <cell r="M21">
            <v>45797</v>
          </cell>
        </row>
        <row r="22">
          <cell r="B22" t="str">
            <v>Unity Trust</v>
          </cell>
          <cell r="J22">
            <v>506.4</v>
          </cell>
          <cell r="M22">
            <v>45797</v>
          </cell>
        </row>
        <row r="23">
          <cell r="B23" t="str">
            <v>Unity Trust</v>
          </cell>
          <cell r="J23">
            <v>123.34</v>
          </cell>
          <cell r="M23">
            <v>45798</v>
          </cell>
        </row>
        <row r="24">
          <cell r="B24" t="str">
            <v>Unity Trust</v>
          </cell>
          <cell r="J24">
            <v>37.99</v>
          </cell>
          <cell r="M24">
            <v>45798</v>
          </cell>
        </row>
        <row r="25">
          <cell r="B25" t="str">
            <v>Unity Trust</v>
          </cell>
          <cell r="J25">
            <v>6</v>
          </cell>
          <cell r="M25">
            <v>45808</v>
          </cell>
        </row>
        <row r="26">
          <cell r="B26" t="str">
            <v>Unity Trust</v>
          </cell>
          <cell r="J26">
            <v>55.44</v>
          </cell>
          <cell r="M26">
            <v>45810</v>
          </cell>
        </row>
        <row r="27">
          <cell r="B27" t="str">
            <v>Unity Trust</v>
          </cell>
          <cell r="J27">
            <v>22.3</v>
          </cell>
          <cell r="M27">
            <v>45813</v>
          </cell>
        </row>
        <row r="28">
          <cell r="B28" t="str">
            <v>Unity Trust</v>
          </cell>
          <cell r="J28">
            <v>35</v>
          </cell>
          <cell r="M28">
            <v>45821</v>
          </cell>
        </row>
        <row r="29">
          <cell r="B29" t="str">
            <v>Unity Trust</v>
          </cell>
          <cell r="J29">
            <v>21.98</v>
          </cell>
          <cell r="M29">
            <v>45821</v>
          </cell>
        </row>
        <row r="30">
          <cell r="B30" t="str">
            <v>Unity Trust</v>
          </cell>
          <cell r="J30">
            <v>22.46</v>
          </cell>
          <cell r="M30">
            <v>45821</v>
          </cell>
        </row>
        <row r="31">
          <cell r="B31" t="str">
            <v>Unity Trust</v>
          </cell>
          <cell r="J31">
            <v>90.53</v>
          </cell>
          <cell r="M31">
            <v>45821</v>
          </cell>
        </row>
        <row r="32">
          <cell r="B32" t="str">
            <v>Unity Trust</v>
          </cell>
          <cell r="J32">
            <v>300</v>
          </cell>
          <cell r="M32">
            <v>45824</v>
          </cell>
        </row>
        <row r="33">
          <cell r="B33" t="str">
            <v>Unity Trust</v>
          </cell>
          <cell r="J33">
            <v>39.67</v>
          </cell>
          <cell r="M33">
            <v>45825</v>
          </cell>
        </row>
        <row r="34">
          <cell r="B34" t="str">
            <v>Unity Trust</v>
          </cell>
          <cell r="J34">
            <v>44.95</v>
          </cell>
          <cell r="M34">
            <v>45825</v>
          </cell>
        </row>
        <row r="35">
          <cell r="B35" t="str">
            <v>Unity Trust</v>
          </cell>
          <cell r="J35">
            <v>0</v>
          </cell>
          <cell r="M35">
            <v>45825</v>
          </cell>
        </row>
        <row r="36">
          <cell r="B36" t="str">
            <v>Unity Trust</v>
          </cell>
          <cell r="J36">
            <v>0</v>
          </cell>
          <cell r="M36">
            <v>45825</v>
          </cell>
        </row>
        <row r="37">
          <cell r="B37" t="str">
            <v>Unity Trust</v>
          </cell>
          <cell r="J37">
            <v>0</v>
          </cell>
          <cell r="M37">
            <v>45825</v>
          </cell>
        </row>
        <row r="38">
          <cell r="B38" t="str">
            <v>Unity Trust</v>
          </cell>
          <cell r="J38">
            <v>78.78</v>
          </cell>
          <cell r="M38">
            <v>45828</v>
          </cell>
        </row>
        <row r="39">
          <cell r="B39" t="str">
            <v>Unity Trust</v>
          </cell>
          <cell r="J39">
            <v>100</v>
          </cell>
          <cell r="M39">
            <v>45826</v>
          </cell>
        </row>
        <row r="40">
          <cell r="B40" t="str">
            <v>Unity Trust</v>
          </cell>
          <cell r="J40">
            <v>495.73</v>
          </cell>
          <cell r="M40">
            <v>45826</v>
          </cell>
        </row>
        <row r="41">
          <cell r="B41" t="str">
            <v>Unity Trust</v>
          </cell>
          <cell r="J41">
            <v>3056.4</v>
          </cell>
          <cell r="M41">
            <v>45826</v>
          </cell>
        </row>
        <row r="42">
          <cell r="B42" t="str">
            <v>Unity Trust</v>
          </cell>
          <cell r="J42">
            <v>1211.49</v>
          </cell>
          <cell r="M42">
            <v>45826</v>
          </cell>
        </row>
        <row r="43">
          <cell r="B43" t="str">
            <v>Unity Trust</v>
          </cell>
          <cell r="J43">
            <v>683.1</v>
          </cell>
          <cell r="M43">
            <v>45826</v>
          </cell>
        </row>
        <row r="44">
          <cell r="B44" t="str">
            <v>Unity Trust</v>
          </cell>
          <cell r="J44">
            <v>300</v>
          </cell>
          <cell r="M44">
            <v>45824</v>
          </cell>
        </row>
        <row r="45">
          <cell r="B45" t="str">
            <v>Unity Trust</v>
          </cell>
          <cell r="J45">
            <v>14.5</v>
          </cell>
          <cell r="M45">
            <v>45835</v>
          </cell>
        </row>
        <row r="46">
          <cell r="B46" t="str">
            <v>Unity Trust</v>
          </cell>
          <cell r="J46">
            <v>163.52000000000001</v>
          </cell>
          <cell r="M46">
            <v>45838</v>
          </cell>
        </row>
        <row r="47">
          <cell r="B47" t="str">
            <v>Unity Trust</v>
          </cell>
          <cell r="J47">
            <v>6</v>
          </cell>
          <cell r="M47">
            <v>45838</v>
          </cell>
        </row>
        <row r="48">
          <cell r="B48" t="str">
            <v>Unity Trust</v>
          </cell>
          <cell r="J48">
            <v>35</v>
          </cell>
          <cell r="M48">
            <v>45835</v>
          </cell>
        </row>
        <row r="49">
          <cell r="B49" t="str">
            <v>Unity Trust</v>
          </cell>
          <cell r="J49">
            <v>55.44</v>
          </cell>
          <cell r="M49">
            <v>45839</v>
          </cell>
        </row>
        <row r="50">
          <cell r="B50" t="str">
            <v>Unity Trust</v>
          </cell>
          <cell r="J50">
            <v>22.3</v>
          </cell>
          <cell r="M50">
            <v>45845</v>
          </cell>
        </row>
        <row r="51">
          <cell r="B51" t="str">
            <v>Unity Trust</v>
          </cell>
          <cell r="J51">
            <v>420</v>
          </cell>
          <cell r="M51">
            <v>45852</v>
          </cell>
        </row>
        <row r="52">
          <cell r="B52" t="str">
            <v>Unity Trust</v>
          </cell>
          <cell r="J52">
            <v>141.25</v>
          </cell>
          <cell r="M52">
            <v>45854</v>
          </cell>
        </row>
        <row r="53">
          <cell r="B53" t="str">
            <v>Unity Trust</v>
          </cell>
          <cell r="J53">
            <v>35</v>
          </cell>
          <cell r="M53">
            <v>45855</v>
          </cell>
        </row>
        <row r="54">
          <cell r="B54" t="str">
            <v>Unity Trust</v>
          </cell>
          <cell r="J54">
            <v>21.98</v>
          </cell>
          <cell r="M54">
            <v>45855</v>
          </cell>
        </row>
        <row r="55">
          <cell r="B55" t="str">
            <v>Unity Trust</v>
          </cell>
          <cell r="J55">
            <v>8</v>
          </cell>
          <cell r="M55">
            <v>45855</v>
          </cell>
        </row>
        <row r="56">
          <cell r="B56" t="str">
            <v>Unity Trust</v>
          </cell>
          <cell r="J56">
            <v>1398.53</v>
          </cell>
          <cell r="M56">
            <v>45856</v>
          </cell>
        </row>
        <row r="57">
          <cell r="B57" t="str">
            <v>Unity Trust</v>
          </cell>
          <cell r="J57">
            <v>495.73</v>
          </cell>
          <cell r="M57">
            <v>45856</v>
          </cell>
        </row>
        <row r="58">
          <cell r="B58" t="str">
            <v>Unity Trust</v>
          </cell>
          <cell r="J58">
            <v>650.84</v>
          </cell>
          <cell r="M58">
            <v>45859</v>
          </cell>
        </row>
        <row r="59">
          <cell r="B59" t="str">
            <v>Unity Trust</v>
          </cell>
          <cell r="J59">
            <v>42.85</v>
          </cell>
          <cell r="M59">
            <v>45856</v>
          </cell>
        </row>
        <row r="60">
          <cell r="B60" t="str">
            <v>Unity Trust</v>
          </cell>
          <cell r="J60">
            <v>99.6</v>
          </cell>
          <cell r="M60">
            <v>45859</v>
          </cell>
        </row>
        <row r="61">
          <cell r="B61" t="str">
            <v>Unity Trust</v>
          </cell>
          <cell r="J61">
            <v>60</v>
          </cell>
          <cell r="M61">
            <v>45859</v>
          </cell>
        </row>
        <row r="62">
          <cell r="B62" t="str">
            <v>Unity Trust</v>
          </cell>
          <cell r="J62">
            <v>1140</v>
          </cell>
          <cell r="M62">
            <v>45859</v>
          </cell>
        </row>
        <row r="63">
          <cell r="B63" t="str">
            <v>Unity Trust</v>
          </cell>
          <cell r="J63">
            <v>300</v>
          </cell>
          <cell r="M63">
            <v>45862</v>
          </cell>
        </row>
        <row r="64">
          <cell r="B64" t="str">
            <v>Unity Trust</v>
          </cell>
          <cell r="J64">
            <v>500</v>
          </cell>
          <cell r="M64">
            <v>45862</v>
          </cell>
        </row>
        <row r="65">
          <cell r="B65" t="str">
            <v>Unity Trust</v>
          </cell>
          <cell r="J65">
            <v>172.17</v>
          </cell>
          <cell r="M65">
            <v>45862</v>
          </cell>
        </row>
        <row r="66">
          <cell r="B66" t="str">
            <v>Unity Trust</v>
          </cell>
          <cell r="J66">
            <v>6</v>
          </cell>
          <cell r="M66">
            <v>45869</v>
          </cell>
        </row>
        <row r="67">
          <cell r="B67" t="str">
            <v>Unity Trust</v>
          </cell>
          <cell r="J67">
            <v>58.08</v>
          </cell>
          <cell r="M67">
            <v>45870</v>
          </cell>
        </row>
        <row r="68">
          <cell r="B68" t="str">
            <v>Unity Trust</v>
          </cell>
          <cell r="J68">
            <v>22.3</v>
          </cell>
          <cell r="M68">
            <v>45870</v>
          </cell>
        </row>
        <row r="69">
          <cell r="B69" t="str">
            <v>Unity Trust</v>
          </cell>
          <cell r="J69">
            <v>78</v>
          </cell>
          <cell r="M69">
            <v>45880</v>
          </cell>
        </row>
        <row r="70">
          <cell r="B70" t="str">
            <v>Unity Trust</v>
          </cell>
          <cell r="J70">
            <v>1337.64</v>
          </cell>
          <cell r="M70">
            <v>45887</v>
          </cell>
        </row>
        <row r="71">
          <cell r="B71" t="str">
            <v>Unity Trust</v>
          </cell>
          <cell r="J71">
            <v>662.57</v>
          </cell>
          <cell r="M71">
            <v>45887</v>
          </cell>
        </row>
        <row r="72">
          <cell r="B72" t="str">
            <v>Unity Trust</v>
          </cell>
          <cell r="J72">
            <v>691.73</v>
          </cell>
          <cell r="M72">
            <v>45887</v>
          </cell>
        </row>
        <row r="73">
          <cell r="B73" t="str">
            <v>Unity Trust</v>
          </cell>
          <cell r="J73">
            <v>210.94</v>
          </cell>
          <cell r="M73">
            <v>45887</v>
          </cell>
        </row>
        <row r="74">
          <cell r="B74" t="str">
            <v>Unity Trust</v>
          </cell>
          <cell r="J74">
            <v>44.95</v>
          </cell>
          <cell r="M74">
            <v>45888</v>
          </cell>
        </row>
        <row r="75">
          <cell r="B75" t="str">
            <v>Unity Trust</v>
          </cell>
          <cell r="J75">
            <v>35</v>
          </cell>
          <cell r="M75">
            <v>45888</v>
          </cell>
        </row>
        <row r="76">
          <cell r="B76" t="str">
            <v>Unity Trust</v>
          </cell>
          <cell r="J76">
            <v>47.23</v>
          </cell>
          <cell r="M76">
            <v>45890</v>
          </cell>
        </row>
        <row r="77">
          <cell r="B77" t="str">
            <v>Unity Trust</v>
          </cell>
          <cell r="J77">
            <v>6</v>
          </cell>
          <cell r="M77">
            <v>45900</v>
          </cell>
        </row>
        <row r="78">
          <cell r="B78" t="str">
            <v>Unity Trust</v>
          </cell>
          <cell r="J78">
            <v>14.5</v>
          </cell>
          <cell r="M78">
            <v>45888</v>
          </cell>
        </row>
      </sheetData>
      <sheetData sheetId="2">
        <row r="1">
          <cell r="B1" t="str">
            <v>Billinge Parish Council</v>
          </cell>
        </row>
        <row r="2">
          <cell r="B2" t="str">
            <v>Receipts</v>
          </cell>
        </row>
        <row r="4">
          <cell r="B4" t="str">
            <v>Account</v>
          </cell>
          <cell r="E4" t="str">
            <v>Bank
Date</v>
          </cell>
          <cell r="H4" t="str">
            <v>Amount</v>
          </cell>
        </row>
        <row r="5">
          <cell r="B5" t="str">
            <v>Unity Trust</v>
          </cell>
          <cell r="E5">
            <v>45748</v>
          </cell>
          <cell r="H5">
            <v>75</v>
          </cell>
        </row>
        <row r="6">
          <cell r="B6" t="str">
            <v>Unity Trust</v>
          </cell>
          <cell r="E6">
            <v>45749</v>
          </cell>
          <cell r="H6">
            <v>62.4</v>
          </cell>
        </row>
        <row r="7">
          <cell r="B7" t="str">
            <v>Unity Trust</v>
          </cell>
          <cell r="E7">
            <v>45757</v>
          </cell>
          <cell r="H7">
            <v>28778.86</v>
          </cell>
        </row>
        <row r="8">
          <cell r="B8" t="str">
            <v>Unity Trust</v>
          </cell>
          <cell r="E8">
            <v>45761</v>
          </cell>
          <cell r="H8">
            <v>83</v>
          </cell>
        </row>
        <row r="9">
          <cell r="B9" t="str">
            <v>Unity Trust</v>
          </cell>
          <cell r="E9">
            <v>45764</v>
          </cell>
          <cell r="H9">
            <v>20.75</v>
          </cell>
        </row>
        <row r="10">
          <cell r="B10" t="str">
            <v>Unity Trust</v>
          </cell>
          <cell r="E10">
            <v>45776</v>
          </cell>
          <cell r="H10">
            <v>51.9</v>
          </cell>
        </row>
        <row r="11">
          <cell r="B11" t="str">
            <v>Unity Trust</v>
          </cell>
          <cell r="E11">
            <v>45778</v>
          </cell>
          <cell r="H11">
            <v>103.75</v>
          </cell>
        </row>
        <row r="12">
          <cell r="B12" t="str">
            <v>Unity Trust</v>
          </cell>
          <cell r="E12">
            <v>45783</v>
          </cell>
          <cell r="H12">
            <v>56.25</v>
          </cell>
        </row>
        <row r="13">
          <cell r="B13" t="str">
            <v>Unity Trust</v>
          </cell>
          <cell r="E13">
            <v>45784</v>
          </cell>
          <cell r="H13">
            <v>93.75</v>
          </cell>
        </row>
        <row r="14">
          <cell r="B14" t="str">
            <v>Unity Trust</v>
          </cell>
          <cell r="E14">
            <v>45784</v>
          </cell>
          <cell r="H14">
            <v>75</v>
          </cell>
        </row>
        <row r="15">
          <cell r="B15" t="str">
            <v>Unity Trust</v>
          </cell>
          <cell r="E15">
            <v>45784</v>
          </cell>
          <cell r="H15">
            <v>52</v>
          </cell>
        </row>
        <row r="16">
          <cell r="B16" t="str">
            <v>Unity Trust</v>
          </cell>
          <cell r="E16">
            <v>45785</v>
          </cell>
          <cell r="H16">
            <v>75</v>
          </cell>
        </row>
        <row r="17">
          <cell r="B17" t="str">
            <v>Unity Trust</v>
          </cell>
          <cell r="E17">
            <v>45789</v>
          </cell>
          <cell r="H17">
            <v>103.75</v>
          </cell>
        </row>
        <row r="18">
          <cell r="B18" t="str">
            <v>Unity Trust</v>
          </cell>
          <cell r="E18">
            <v>45789</v>
          </cell>
          <cell r="H18">
            <v>37.5</v>
          </cell>
        </row>
        <row r="19">
          <cell r="B19" t="str">
            <v>Unity Trust</v>
          </cell>
          <cell r="E19">
            <v>45790</v>
          </cell>
          <cell r="H19">
            <v>46.8</v>
          </cell>
        </row>
        <row r="20">
          <cell r="B20" t="str">
            <v>Unity Trust</v>
          </cell>
          <cell r="E20">
            <v>45808</v>
          </cell>
          <cell r="H20">
            <v>238.59</v>
          </cell>
        </row>
        <row r="21">
          <cell r="B21" t="str">
            <v>Unity Trust</v>
          </cell>
          <cell r="E21">
            <v>45814</v>
          </cell>
          <cell r="H21">
            <v>20.75</v>
          </cell>
        </row>
        <row r="22">
          <cell r="B22" t="str">
            <v>Unity Trust</v>
          </cell>
          <cell r="E22">
            <v>45817</v>
          </cell>
          <cell r="H22">
            <v>25.95</v>
          </cell>
        </row>
        <row r="23">
          <cell r="B23" t="str">
            <v>Unity Trust</v>
          </cell>
          <cell r="E23">
            <v>45817</v>
          </cell>
          <cell r="H23">
            <v>83</v>
          </cell>
        </row>
        <row r="24">
          <cell r="B24" t="str">
            <v>Unity Trust</v>
          </cell>
          <cell r="E24">
            <v>45819</v>
          </cell>
          <cell r="H24">
            <v>75</v>
          </cell>
        </row>
        <row r="25">
          <cell r="B25" t="str">
            <v>Unity Trust</v>
          </cell>
          <cell r="E25">
            <v>45820</v>
          </cell>
          <cell r="H25">
            <v>28778.86</v>
          </cell>
        </row>
        <row r="26">
          <cell r="B26" t="str">
            <v>Unity Trust</v>
          </cell>
          <cell r="E26">
            <v>45820</v>
          </cell>
          <cell r="H26">
            <v>46.8</v>
          </cell>
        </row>
        <row r="27">
          <cell r="B27" t="str">
            <v>Unity Trust</v>
          </cell>
          <cell r="E27">
            <v>45821</v>
          </cell>
          <cell r="H27">
            <v>83</v>
          </cell>
        </row>
        <row r="28">
          <cell r="B28" t="str">
            <v>Unity Trust</v>
          </cell>
          <cell r="E28">
            <v>45824</v>
          </cell>
          <cell r="H28">
            <v>93.75</v>
          </cell>
        </row>
        <row r="29">
          <cell r="B29" t="str">
            <v>Unity Trust</v>
          </cell>
          <cell r="E29">
            <v>45824</v>
          </cell>
          <cell r="H29">
            <v>41.6</v>
          </cell>
        </row>
        <row r="30">
          <cell r="B30" t="str">
            <v>Unity Trust</v>
          </cell>
          <cell r="E30">
            <v>45835</v>
          </cell>
          <cell r="H30">
            <v>10.8</v>
          </cell>
        </row>
        <row r="31">
          <cell r="B31" t="str">
            <v>Unity Trust</v>
          </cell>
          <cell r="E31">
            <v>45833</v>
          </cell>
          <cell r="H31">
            <v>2042.83</v>
          </cell>
        </row>
        <row r="32">
          <cell r="B32" t="str">
            <v>Unity Trust</v>
          </cell>
          <cell r="E32">
            <v>45841</v>
          </cell>
          <cell r="H32">
            <v>31.2</v>
          </cell>
        </row>
        <row r="33">
          <cell r="B33" t="str">
            <v>Unity Trust</v>
          </cell>
          <cell r="E33">
            <v>45842</v>
          </cell>
          <cell r="H33">
            <v>25.95</v>
          </cell>
        </row>
        <row r="34">
          <cell r="B34" t="str">
            <v>Unity Trust</v>
          </cell>
          <cell r="E34">
            <v>45842</v>
          </cell>
          <cell r="H34">
            <v>20.75</v>
          </cell>
        </row>
        <row r="35">
          <cell r="B35" t="str">
            <v>Unity Trust</v>
          </cell>
          <cell r="E35">
            <v>45842</v>
          </cell>
          <cell r="H35">
            <v>62.4</v>
          </cell>
        </row>
        <row r="36">
          <cell r="B36" t="str">
            <v>Unity Trust</v>
          </cell>
          <cell r="E36">
            <v>45852</v>
          </cell>
          <cell r="H36">
            <v>83</v>
          </cell>
        </row>
        <row r="37">
          <cell r="B37" t="str">
            <v>Unity Trust</v>
          </cell>
          <cell r="E37">
            <v>45854</v>
          </cell>
          <cell r="H37">
            <v>75</v>
          </cell>
        </row>
        <row r="38">
          <cell r="B38" t="str">
            <v>Unity Trust</v>
          </cell>
          <cell r="E38">
            <v>45854</v>
          </cell>
          <cell r="H38">
            <v>83</v>
          </cell>
        </row>
        <row r="39">
          <cell r="B39" t="str">
            <v>Unity Trust</v>
          </cell>
          <cell r="E39">
            <v>45876</v>
          </cell>
          <cell r="H39">
            <v>41.6</v>
          </cell>
        </row>
        <row r="40">
          <cell r="B40" t="str">
            <v>Unity Trust</v>
          </cell>
          <cell r="E40">
            <v>45877</v>
          </cell>
          <cell r="H40">
            <v>51.9</v>
          </cell>
        </row>
        <row r="41">
          <cell r="B41" t="str">
            <v>Unity Trust</v>
          </cell>
          <cell r="E41">
            <v>45881</v>
          </cell>
          <cell r="H41">
            <v>31.2</v>
          </cell>
        </row>
        <row r="42">
          <cell r="B42" t="str">
            <v>Unity Trust</v>
          </cell>
          <cell r="E42">
            <v>45880</v>
          </cell>
          <cell r="H42">
            <v>56.25</v>
          </cell>
        </row>
        <row r="43">
          <cell r="B43" t="str">
            <v>Unity Trust</v>
          </cell>
          <cell r="E43">
            <v>45891</v>
          </cell>
          <cell r="H43">
            <v>103.75</v>
          </cell>
        </row>
        <row r="44">
          <cell r="B44" t="str">
            <v>Unity Trust</v>
          </cell>
          <cell r="E44">
            <v>45877</v>
          </cell>
          <cell r="H44">
            <v>4000</v>
          </cell>
        </row>
        <row r="45">
          <cell r="B45" t="str">
            <v>Unity Trust</v>
          </cell>
          <cell r="E45">
            <v>45880</v>
          </cell>
          <cell r="H45">
            <v>75</v>
          </cell>
        </row>
        <row r="46">
          <cell r="B46" t="str">
            <v>Unity Trust</v>
          </cell>
          <cell r="E46">
            <v>45891</v>
          </cell>
          <cell r="H46">
            <v>75</v>
          </cell>
        </row>
        <row r="47">
          <cell r="B47" t="str">
            <v>Unity Trust</v>
          </cell>
          <cell r="E47">
            <v>45891</v>
          </cell>
          <cell r="H47">
            <v>75</v>
          </cell>
        </row>
        <row r="48">
          <cell r="B48" t="str">
            <v>Unity Trust</v>
          </cell>
          <cell r="E48">
            <v>45891</v>
          </cell>
          <cell r="H48">
            <v>37.5</v>
          </cell>
        </row>
        <row r="49">
          <cell r="B49" t="str">
            <v>Unity Trust</v>
          </cell>
          <cell r="E49">
            <v>45891</v>
          </cell>
          <cell r="H49">
            <v>75</v>
          </cell>
        </row>
        <row r="50">
          <cell r="B50" t="str">
            <v>Unity Trust</v>
          </cell>
          <cell r="E50">
            <v>45895</v>
          </cell>
          <cell r="H50">
            <v>75</v>
          </cell>
        </row>
        <row r="51">
          <cell r="B51" t="str">
            <v>Unity Trust</v>
          </cell>
        </row>
        <row r="52">
          <cell r="B52" t="str">
            <v>Unity Trust</v>
          </cell>
        </row>
        <row r="53">
          <cell r="B53" t="str">
            <v>Unity Trust</v>
          </cell>
        </row>
      </sheetData>
      <sheetData sheetId="3">
        <row r="1">
          <cell r="B1" t="str">
            <v>Billinge Parish Council</v>
          </cell>
        </row>
        <row r="2">
          <cell r="B2" t="str">
            <v>Bank Transfers</v>
          </cell>
        </row>
        <row r="4">
          <cell r="B4" t="str">
            <v>Bank
Date</v>
          </cell>
          <cell r="C4" t="str">
            <v>From Account</v>
          </cell>
          <cell r="D4" t="str">
            <v>To Account</v>
          </cell>
          <cell r="E4" t="str">
            <v>Amount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Parish Information</v>
          </cell>
        </row>
        <row r="2">
          <cell r="B2" t="str">
            <v>Council Name</v>
          </cell>
          <cell r="C2" t="str">
            <v>Billinge</v>
          </cell>
        </row>
        <row r="3">
          <cell r="B3" t="str">
            <v>Electorate</v>
          </cell>
          <cell r="C3">
            <v>500</v>
          </cell>
        </row>
        <row r="4">
          <cell r="B4" t="str">
            <v>S.137  per Head</v>
          </cell>
          <cell r="C4">
            <v>11.1</v>
          </cell>
        </row>
        <row r="6">
          <cell r="B6" t="str">
            <v>Financial Dates</v>
          </cell>
        </row>
        <row r="7">
          <cell r="B7" t="str">
            <v>Year Start</v>
          </cell>
          <cell r="C7">
            <v>45748</v>
          </cell>
        </row>
        <row r="8">
          <cell r="B8" t="str">
            <v>Year End</v>
          </cell>
          <cell r="C8">
            <v>46112</v>
          </cell>
        </row>
        <row r="9">
          <cell r="B9" t="str">
            <v>Last Year</v>
          </cell>
          <cell r="C9" t="str">
            <v>2024-25</v>
          </cell>
        </row>
        <row r="10">
          <cell r="B10" t="str">
            <v>Current Year</v>
          </cell>
          <cell r="C10" t="str">
            <v>2025-26</v>
          </cell>
        </row>
        <row r="11">
          <cell r="B11" t="str">
            <v>Next Year</v>
          </cell>
          <cell r="C11" t="str">
            <v>2026-27</v>
          </cell>
        </row>
        <row r="13">
          <cell r="B13" t="str">
            <v>Account Name</v>
          </cell>
          <cell r="C13" t="str">
            <v>Balance</v>
          </cell>
        </row>
        <row r="14">
          <cell r="C14">
            <v>45748</v>
          </cell>
        </row>
        <row r="15">
          <cell r="B15" t="str">
            <v>Unity Trust</v>
          </cell>
          <cell r="C15">
            <v>86039.37</v>
          </cell>
        </row>
        <row r="16">
          <cell r="B16" t="str">
            <v>Spare Account</v>
          </cell>
          <cell r="C16">
            <v>0</v>
          </cell>
        </row>
        <row r="17">
          <cell r="B17" t="str">
            <v>Total</v>
          </cell>
          <cell r="C17">
            <v>86039.37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015A-408D-4205-BD43-84456918CDCD}">
  <dimension ref="A1:T20"/>
  <sheetViews>
    <sheetView tabSelected="1" workbookViewId="0">
      <selection activeCell="F22" sqref="F22"/>
    </sheetView>
  </sheetViews>
  <sheetFormatPr defaultColWidth="8.88671875" defaultRowHeight="13.8" x14ac:dyDescent="0.3"/>
  <cols>
    <col min="1" max="1" width="2.6640625" style="5" customWidth="1"/>
    <col min="2" max="2" width="10.88671875" style="9" customWidth="1"/>
    <col min="3" max="3" width="5.6640625" style="9" hidden="1" customWidth="1"/>
    <col min="4" max="4" width="9.44140625" style="5" bestFit="1" customWidth="1"/>
    <col min="5" max="5" width="11" style="5" bestFit="1" customWidth="1"/>
    <col min="6" max="6" width="9.109375" style="5" bestFit="1" customWidth="1"/>
    <col min="7" max="7" width="9.44140625" style="5" bestFit="1" customWidth="1"/>
    <col min="8" max="9" width="10.33203125" style="5" bestFit="1" customWidth="1"/>
    <col min="10" max="10" width="6.109375" style="9" customWidth="1"/>
    <col min="11" max="11" width="2.6640625" style="5" customWidth="1"/>
    <col min="12" max="12" width="10.88671875" style="9" customWidth="1"/>
    <col min="13" max="13" width="5.6640625" style="9" hidden="1" customWidth="1"/>
    <col min="14" max="14" width="9.44140625" style="5" bestFit="1" customWidth="1"/>
    <col min="15" max="15" width="11" style="5" bestFit="1" customWidth="1"/>
    <col min="16" max="17" width="9.44140625" style="5" bestFit="1" customWidth="1"/>
    <col min="18" max="18" width="9.33203125" style="5" bestFit="1" customWidth="1"/>
    <col min="19" max="19" width="9.6640625" style="5" customWidth="1"/>
    <col min="20" max="20" width="6.109375" style="9" customWidth="1"/>
    <col min="21" max="16384" width="8.88671875" style="5"/>
  </cols>
  <sheetData>
    <row r="1" spans="1:20" s="1" customFormat="1" x14ac:dyDescent="0.3">
      <c r="B1" s="2" t="str">
        <f>[1]SETUP!C2&amp;" Parish Council"</f>
        <v>Billinge Parish Council</v>
      </c>
      <c r="C1" s="2"/>
      <c r="D1" s="3"/>
      <c r="E1" s="3"/>
      <c r="F1" s="3"/>
      <c r="G1" s="3"/>
      <c r="H1" s="3"/>
      <c r="I1" s="3"/>
      <c r="J1" s="3"/>
      <c r="L1" s="4"/>
      <c r="M1" s="4"/>
      <c r="N1" s="3"/>
      <c r="O1" s="3"/>
      <c r="P1" s="3"/>
      <c r="Q1" s="3"/>
      <c r="R1" s="3"/>
      <c r="S1" s="3"/>
      <c r="T1" s="3"/>
    </row>
    <row r="2" spans="1:20" s="1" customForma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L2" s="4"/>
      <c r="M2" s="4"/>
      <c r="N2" s="3"/>
      <c r="O2" s="3"/>
      <c r="P2" s="3"/>
      <c r="Q2" s="3"/>
      <c r="R2" s="3"/>
      <c r="S2" s="3"/>
      <c r="T2" s="3"/>
    </row>
    <row r="3" spans="1:20" s="1" customFormat="1" x14ac:dyDescent="0.3">
      <c r="B3" s="4"/>
      <c r="C3" s="4"/>
      <c r="D3" s="3"/>
      <c r="E3" s="3"/>
      <c r="F3" s="3"/>
      <c r="G3" s="3"/>
      <c r="H3" s="3"/>
      <c r="I3" s="3"/>
      <c r="J3" s="3"/>
      <c r="L3" s="4"/>
      <c r="M3" s="4"/>
      <c r="N3" s="3"/>
      <c r="O3" s="3"/>
      <c r="P3" s="3"/>
      <c r="Q3" s="3"/>
      <c r="R3" s="3"/>
      <c r="S3" s="3"/>
      <c r="T3" s="3"/>
    </row>
    <row r="4" spans="1:20" s="8" customFormat="1" x14ac:dyDescent="0.3">
      <c r="A4" s="5"/>
      <c r="B4" s="6"/>
      <c r="C4" s="6"/>
      <c r="D4" s="7" t="str">
        <f>[1]SETUP!B15</f>
        <v>Unity Trust</v>
      </c>
      <c r="E4" s="7"/>
      <c r="F4" s="7"/>
      <c r="G4" s="7"/>
      <c r="H4" s="7"/>
      <c r="I4" s="7"/>
      <c r="J4" s="7"/>
      <c r="K4" s="5"/>
      <c r="L4" s="6"/>
      <c r="M4" s="6"/>
      <c r="N4" s="7" t="str">
        <f>[1]SETUP!B16</f>
        <v>Spare Account</v>
      </c>
      <c r="O4" s="7"/>
      <c r="P4" s="7"/>
      <c r="Q4" s="7"/>
      <c r="R4" s="7"/>
      <c r="S4" s="7"/>
      <c r="T4" s="7"/>
    </row>
    <row r="5" spans="1:20" s="12" customFormat="1" ht="27.6" x14ac:dyDescent="0.3">
      <c r="A5" s="5"/>
      <c r="B5" s="9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1" t="s">
        <v>6</v>
      </c>
      <c r="J5" s="10" t="s">
        <v>7</v>
      </c>
      <c r="K5" s="5"/>
      <c r="L5" s="9"/>
      <c r="M5" s="9"/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10" t="s">
        <v>7</v>
      </c>
    </row>
    <row r="6" spans="1:20" s="12" customFormat="1" x14ac:dyDescent="0.3">
      <c r="A6" s="5"/>
      <c r="B6" s="13" t="s">
        <v>8</v>
      </c>
      <c r="C6" s="14" t="s">
        <v>9</v>
      </c>
      <c r="D6" s="15"/>
      <c r="E6" s="16"/>
      <c r="F6" s="16"/>
      <c r="G6" s="16"/>
      <c r="H6" s="17">
        <f>VLOOKUP(D4,[1]SETUP!B:C,2,FALSE)</f>
        <v>86039.37</v>
      </c>
      <c r="I6" s="17"/>
      <c r="J6" s="18"/>
      <c r="K6" s="5"/>
      <c r="L6" s="13" t="s">
        <v>8</v>
      </c>
      <c r="M6" s="14" t="s">
        <v>9</v>
      </c>
      <c r="N6" s="15"/>
      <c r="O6" s="15"/>
      <c r="P6" s="16"/>
      <c r="Q6" s="16"/>
      <c r="R6" s="17">
        <f>VLOOKUP(N4,[1]SETUP!B:C,2,FALSE)</f>
        <v>0</v>
      </c>
      <c r="S6" s="17"/>
      <c r="T6" s="18"/>
    </row>
    <row r="7" spans="1:20" x14ac:dyDescent="0.3">
      <c r="B7" s="19">
        <f>CYS</f>
        <v>45748</v>
      </c>
      <c r="C7" s="20">
        <f>MONTH(B7)</f>
        <v>4</v>
      </c>
      <c r="D7" s="21">
        <f>SUMIFS([1]Receipts!$H:$H,[1]Receipts!$B:$B,D$4,[1]Receipts!$E:$E,"&gt;="&amp;$B7,[1]Receipts!$E:$E,"&lt;"&amp;EDATE($B7,1))</f>
        <v>29071.910000000003</v>
      </c>
      <c r="E7" s="17">
        <f>SUMIFS([1]Payments!$J:$J,[1]Payments!$B:$B,D$4,[1]Payments!$M:$M,"&gt;="&amp;$B7,[1]Payments!$M:$M,"&lt;"&amp;EDATE($B7,1))</f>
        <v>5211.93</v>
      </c>
      <c r="F7" s="17">
        <f>SUMIFS([1]Transfers!$E:$E,[1]Transfers!$D:$D,D$4,[1]Transfers!$B:$B,"&gt;="&amp;$B7,[1]Transfers!$B:$B,"&lt;"&amp;EDATE($B7,1))</f>
        <v>0</v>
      </c>
      <c r="G7" s="17">
        <f>SUMIFS([1]Transfers!$E:$E,[1]Transfers!$C:$C,D$4,[1]Transfers!$B:$B,"&gt;="&amp;$B7,[1]Transfers!$B:$B,"&lt;"&amp;EDATE(B7,1))</f>
        <v>0</v>
      </c>
      <c r="H7" s="17">
        <f>ROUND(H6+D7-E7+F7-G7,2)</f>
        <v>109899.35</v>
      </c>
      <c r="I7" s="17">
        <v>109899.35</v>
      </c>
      <c r="J7" s="18" t="str">
        <f>IF(OR(H7="",I7=""),"",IF(H7=I7,"ü", "û"))</f>
        <v>ü</v>
      </c>
      <c r="L7" s="19">
        <f>B7</f>
        <v>45748</v>
      </c>
      <c r="M7" s="20">
        <f>MONTH(L7)</f>
        <v>4</v>
      </c>
      <c r="N7" s="21">
        <f>SUMIFS([1]Receipts!$H:$H,[1]Receipts!$B:$B,N$4,[1]Receipts!$E:$E,"&gt;="&amp;$B7,[1]Receipts!$E:$E,"&lt;"&amp;EDATE($B7,1))</f>
        <v>0</v>
      </c>
      <c r="O7" s="17">
        <f>SUMIFS([1]Payments!$J:$J,[1]Payments!$B:$B,N$4,[1]Payments!$M:$M,"&gt;="&amp;$B7,[1]Payments!$M:$M,"&lt;"&amp;EDATE($B7,1))</f>
        <v>0</v>
      </c>
      <c r="P7" s="17">
        <f>SUMIFS([1]Transfers!$E:$E,[1]Transfers!$D:$D,N$4,[1]Transfers!$B:$B,"&gt;="&amp;$B7,[1]Transfers!$B:$B,"&lt;"&amp;EDATE($B7,1))</f>
        <v>0</v>
      </c>
      <c r="Q7" s="17">
        <f>SUMIFS([1]Transfers!$E:$E,[1]Transfers!$C:$C,N$4,[1]Transfers!$B:$B,"&gt;="&amp;$B7,[1]Transfers!$B:$B,"&lt;"&amp;EDATE(L7,1))</f>
        <v>0</v>
      </c>
      <c r="R7" s="17">
        <f>ROUND(R6+N7-O7+P7-Q7,2)</f>
        <v>0</v>
      </c>
      <c r="S7" s="17"/>
      <c r="T7" s="18" t="str">
        <f>IF(OR(R7="",S7=""),"",IF(R7=S7,"ü", "û"))</f>
        <v/>
      </c>
    </row>
    <row r="8" spans="1:20" x14ac:dyDescent="0.3">
      <c r="B8" s="19">
        <f t="shared" ref="B8:B18" si="0">EDATE(B7,1)</f>
        <v>45778</v>
      </c>
      <c r="C8" s="20">
        <f t="shared" ref="C8:C18" si="1">MONTH(B8)</f>
        <v>5</v>
      </c>
      <c r="D8" s="21">
        <f>SUMIFS([1]Receipts!$H:$H,[1]Receipts!$B:$B,D$4,[1]Receipts!$E:$E,"&gt;="&amp;$B8,[1]Receipts!$E:$E,"&lt;"&amp;EDATE($B8,1))</f>
        <v>882.39</v>
      </c>
      <c r="E8" s="17">
        <f>SUMIFS([1]Payments!$J:$J,[1]Payments!$B:$B,D$4,[1]Payments!$M:$M,"&gt;="&amp;$B8,[1]Payments!$M:$M,"&lt;"&amp;EDATE($B8,1))</f>
        <v>4377.09</v>
      </c>
      <c r="F8" s="17">
        <f>SUMIFS([1]Transfers!$E:$E,[1]Transfers!$D:$D,D$4,[1]Transfers!$B:$B,"&gt;="&amp;$B8,[1]Transfers!$B:$B,"&lt;"&amp;EDATE($B8,1))</f>
        <v>0</v>
      </c>
      <c r="G8" s="17">
        <f>SUMIFS([1]Transfers!$E:$E,[1]Transfers!$C:$C,D$4,[1]Transfers!$B:$B,"&gt;="&amp;$B8,[1]Transfers!$B:$B,"&lt;"&amp;EDATE(B8,1))</f>
        <v>0</v>
      </c>
      <c r="H8" s="17">
        <f>ROUND(H7+D8-E8+F8-G8,2)</f>
        <v>106404.65</v>
      </c>
      <c r="I8" s="17">
        <v>106404.65</v>
      </c>
      <c r="J8" s="18" t="str">
        <f>IF(OR(H8="",I8=""),"",IF(H8=I8,"ü", "û"))</f>
        <v>ü</v>
      </c>
      <c r="L8" s="19">
        <f t="shared" ref="L8:L18" si="2">B8</f>
        <v>45778</v>
      </c>
      <c r="M8" s="20">
        <f t="shared" ref="M8:M18" si="3">MONTH(L8)</f>
        <v>5</v>
      </c>
      <c r="N8" s="21">
        <f>SUMIFS([1]Receipts!$H:$H,[1]Receipts!$B:$B,N$4,[1]Receipts!$E:$E,"&gt;="&amp;$B8,[1]Receipts!$E:$E,"&lt;"&amp;EDATE($B8,1))</f>
        <v>0</v>
      </c>
      <c r="O8" s="17">
        <f>SUMIFS([1]Payments!$J:$J,[1]Payments!$B:$B,N$4,[1]Payments!$M:$M,"&gt;="&amp;$B8,[1]Payments!$M:$M,"&lt;"&amp;EDATE($B8,1))</f>
        <v>0</v>
      </c>
      <c r="P8" s="17">
        <f>SUMIFS([1]Transfers!$E:$E,[1]Transfers!$D:$D,N$4,[1]Transfers!$B:$B,"&gt;="&amp;$B8,[1]Transfers!$B:$B,"&lt;"&amp;EDATE($B8,1))</f>
        <v>0</v>
      </c>
      <c r="Q8" s="17">
        <f>SUMIFS([1]Transfers!$E:$E,[1]Transfers!$C:$C,N$4,[1]Transfers!$B:$B,"&gt;="&amp;$B8,[1]Transfers!$B:$B,"&lt;"&amp;EDATE(L8,1))</f>
        <v>0</v>
      </c>
      <c r="R8" s="17">
        <f>ROUND(R7+N8-O8+P8-Q8,2)</f>
        <v>0</v>
      </c>
      <c r="S8" s="17"/>
      <c r="T8" s="18" t="str">
        <f t="shared" ref="T8:T18" si="4">IF(OR(R8="",S8=""),"",IF(R8=S8,"ü", "û"))</f>
        <v/>
      </c>
    </row>
    <row r="9" spans="1:20" x14ac:dyDescent="0.3">
      <c r="B9" s="19">
        <f t="shared" si="0"/>
        <v>45809</v>
      </c>
      <c r="C9" s="20">
        <f t="shared" si="1"/>
        <v>6</v>
      </c>
      <c r="D9" s="21">
        <f>SUMIFS([1]Receipts!$H:$H,[1]Receipts!$B:$B,D$4,[1]Receipts!$E:$E,"&gt;="&amp;$B9,[1]Receipts!$E:$E,"&lt;"&amp;EDATE($B9,1))</f>
        <v>31302.339999999997</v>
      </c>
      <c r="E9" s="17">
        <f>SUMIFS([1]Payments!$J:$J,[1]Payments!$B:$B,D$4,[1]Payments!$M:$M,"&gt;="&amp;$B9,[1]Payments!$M:$M,"&lt;"&amp;EDATE($B9,1))</f>
        <v>6776.85</v>
      </c>
      <c r="F9" s="17">
        <f>SUMIFS([1]Transfers!$E:$E,[1]Transfers!$D:$D,D$4,[1]Transfers!$B:$B,"&gt;="&amp;$B9,[1]Transfers!$B:$B,"&lt;"&amp;EDATE($B9,1))</f>
        <v>0</v>
      </c>
      <c r="G9" s="17">
        <f>SUMIFS([1]Transfers!$E:$E,[1]Transfers!$C:$C,D$4,[1]Transfers!$B:$B,"&gt;="&amp;$B9,[1]Transfers!$B:$B,"&lt;"&amp;EDATE(B9,1))</f>
        <v>0</v>
      </c>
      <c r="H9" s="17">
        <f t="shared" ref="H9:H18" si="5">ROUND(H8+D9-E9+F9-G9,2)</f>
        <v>130930.14</v>
      </c>
      <c r="I9" s="17">
        <v>130930.14</v>
      </c>
      <c r="J9" s="18" t="str">
        <f t="shared" ref="J9:J18" si="6">IF(OR(H9="",I9=""),"",IF(H9=I9,"ü", "û"))</f>
        <v>ü</v>
      </c>
      <c r="L9" s="19">
        <f t="shared" si="2"/>
        <v>45809</v>
      </c>
      <c r="M9" s="20">
        <f t="shared" si="3"/>
        <v>6</v>
      </c>
      <c r="N9" s="21">
        <f>SUMIFS([1]Receipts!$H:$H,[1]Receipts!$B:$B,N$4,[1]Receipts!$E:$E,"&gt;="&amp;$B9,[1]Receipts!$E:$E,"&lt;"&amp;EDATE($B9,1))</f>
        <v>0</v>
      </c>
      <c r="O9" s="17">
        <f>SUMIFS([1]Payments!$J:$J,[1]Payments!$B:$B,N$4,[1]Payments!$M:$M,"&gt;="&amp;$B9,[1]Payments!$M:$M,"&lt;"&amp;EDATE($B9,1))</f>
        <v>0</v>
      </c>
      <c r="P9" s="17">
        <f>SUMIFS([1]Transfers!$E:$E,[1]Transfers!$D:$D,N$4,[1]Transfers!$B:$B,"&gt;="&amp;$B9,[1]Transfers!$B:$B,"&lt;"&amp;EDATE($B9,1))</f>
        <v>0</v>
      </c>
      <c r="Q9" s="17">
        <f>SUMIFS([1]Transfers!$E:$E,[1]Transfers!$C:$C,N$4,[1]Transfers!$B:$B,"&gt;="&amp;$B9,[1]Transfers!$B:$B,"&lt;"&amp;EDATE(L9,1))</f>
        <v>0</v>
      </c>
      <c r="R9" s="17">
        <f t="shared" ref="R9:R18" si="7">ROUND(R8+N9-O9+P9-Q9,2)</f>
        <v>0</v>
      </c>
      <c r="S9" s="17"/>
      <c r="T9" s="18" t="str">
        <f t="shared" si="4"/>
        <v/>
      </c>
    </row>
    <row r="10" spans="1:20" x14ac:dyDescent="0.3">
      <c r="B10" s="19">
        <f t="shared" si="0"/>
        <v>45839</v>
      </c>
      <c r="C10" s="20">
        <f t="shared" si="1"/>
        <v>7</v>
      </c>
      <c r="D10" s="21">
        <f>SUMIFS([1]Receipts!$H:$H,[1]Receipts!$B:$B,D$4,[1]Receipts!$E:$E,"&gt;="&amp;$B10,[1]Receipts!$E:$E,"&lt;"&amp;EDATE($B10,1))</f>
        <v>381.3</v>
      </c>
      <c r="E10" s="17">
        <f>SUMIFS([1]Payments!$J:$J,[1]Payments!$B:$B,D$4,[1]Payments!$M:$M,"&gt;="&amp;$B10,[1]Payments!$M:$M,"&lt;"&amp;EDATE($B10,1))</f>
        <v>5569.6900000000005</v>
      </c>
      <c r="F10" s="17">
        <f>SUMIFS([1]Transfers!$E:$E,[1]Transfers!$D:$D,D$4,[1]Transfers!$B:$B,"&gt;="&amp;$B10,[1]Transfers!$B:$B,"&lt;"&amp;EDATE($B10,1))</f>
        <v>0</v>
      </c>
      <c r="G10" s="17">
        <f>SUMIFS([1]Transfers!$E:$E,[1]Transfers!$C:$C,D$4,[1]Transfers!$B:$B,"&gt;="&amp;$B10,[1]Transfers!$B:$B,"&lt;"&amp;EDATE(B10,1))</f>
        <v>0</v>
      </c>
      <c r="H10" s="17">
        <f t="shared" si="5"/>
        <v>125741.75</v>
      </c>
      <c r="I10" s="22">
        <v>125741.75</v>
      </c>
      <c r="J10" s="18" t="str">
        <f t="shared" si="6"/>
        <v>ü</v>
      </c>
      <c r="L10" s="19">
        <f t="shared" si="2"/>
        <v>45839</v>
      </c>
      <c r="M10" s="20">
        <f t="shared" si="3"/>
        <v>7</v>
      </c>
      <c r="N10" s="21">
        <f>SUMIFS([1]Receipts!$H:$H,[1]Receipts!$B:$B,N$4,[1]Receipts!$E:$E,"&gt;="&amp;$B10,[1]Receipts!$E:$E,"&lt;"&amp;EDATE($B10,1))</f>
        <v>0</v>
      </c>
      <c r="O10" s="17">
        <f>SUMIFS([1]Payments!$J:$J,[1]Payments!$B:$B,N$4,[1]Payments!$M:$M,"&gt;="&amp;$B10,[1]Payments!$M:$M,"&lt;"&amp;EDATE($B10,1))</f>
        <v>0</v>
      </c>
      <c r="P10" s="17">
        <f>SUMIFS([1]Transfers!$E:$E,[1]Transfers!$D:$D,N$4,[1]Transfers!$B:$B,"&gt;="&amp;$B10,[1]Transfers!$B:$B,"&lt;"&amp;EDATE($B10,1))</f>
        <v>0</v>
      </c>
      <c r="Q10" s="17">
        <f>SUMIFS([1]Transfers!$E:$E,[1]Transfers!$C:$C,N$4,[1]Transfers!$B:$B,"&gt;="&amp;$B10,[1]Transfers!$B:$B,"&lt;"&amp;EDATE(L10,1))</f>
        <v>0</v>
      </c>
      <c r="R10" s="17">
        <f t="shared" si="7"/>
        <v>0</v>
      </c>
      <c r="S10" s="22"/>
      <c r="T10" s="18" t="str">
        <f t="shared" si="4"/>
        <v/>
      </c>
    </row>
    <row r="11" spans="1:20" x14ac:dyDescent="0.3">
      <c r="B11" s="19">
        <f t="shared" si="0"/>
        <v>45870</v>
      </c>
      <c r="C11" s="20">
        <f t="shared" si="1"/>
        <v>8</v>
      </c>
      <c r="D11" s="21">
        <f>SUMIFS([1]Receipts!$H:$H,[1]Receipts!$B:$B,D$4,[1]Receipts!$E:$E,"&gt;="&amp;$B11,[1]Receipts!$E:$E,"&lt;"&amp;EDATE($B11,1))</f>
        <v>4697.2</v>
      </c>
      <c r="E11" s="17">
        <f>SUMIFS([1]Payments!$J:$J,[1]Payments!$B:$B,D$4,[1]Payments!$M:$M,"&gt;="&amp;$B11,[1]Payments!$M:$M,"&lt;"&amp;EDATE($B11,1))</f>
        <v>3208.94</v>
      </c>
      <c r="F11" s="17">
        <f>SUMIFS([1]Transfers!$E:$E,[1]Transfers!$D:$D,D$4,[1]Transfers!$B:$B,"&gt;="&amp;$B11,[1]Transfers!$B:$B,"&lt;"&amp;EDATE($B11,1))</f>
        <v>0</v>
      </c>
      <c r="G11" s="17">
        <f>SUMIFS([1]Transfers!$E:$E,[1]Transfers!$C:$C,D$4,[1]Transfers!$B:$B,"&gt;="&amp;$B11,[1]Transfers!$B:$B,"&lt;"&amp;EDATE(B11,1))</f>
        <v>0</v>
      </c>
      <c r="H11" s="17">
        <f t="shared" si="5"/>
        <v>127230.01</v>
      </c>
      <c r="I11" s="22">
        <v>127230.01</v>
      </c>
      <c r="J11" s="18" t="str">
        <f t="shared" si="6"/>
        <v>ü</v>
      </c>
      <c r="L11" s="19">
        <f t="shared" si="2"/>
        <v>45870</v>
      </c>
      <c r="M11" s="20">
        <f t="shared" si="3"/>
        <v>8</v>
      </c>
      <c r="N11" s="21">
        <f>SUMIFS([1]Receipts!$H:$H,[1]Receipts!$B:$B,N$4,[1]Receipts!$E:$E,"&gt;="&amp;$B11,[1]Receipts!$E:$E,"&lt;"&amp;EDATE($B11,1))</f>
        <v>0</v>
      </c>
      <c r="O11" s="17">
        <f>SUMIFS([1]Payments!$J:$J,[1]Payments!$B:$B,N$4,[1]Payments!$M:$M,"&gt;="&amp;$B11,[1]Payments!$M:$M,"&lt;"&amp;EDATE($B11,1))</f>
        <v>0</v>
      </c>
      <c r="P11" s="17">
        <f>SUMIFS([1]Transfers!$E:$E,[1]Transfers!$D:$D,N$4,[1]Transfers!$B:$B,"&gt;="&amp;$B11,[1]Transfers!$B:$B,"&lt;"&amp;EDATE($B11,1))</f>
        <v>0</v>
      </c>
      <c r="Q11" s="17">
        <f>SUMIFS([1]Transfers!$E:$E,[1]Transfers!$C:$C,N$4,[1]Transfers!$B:$B,"&gt;="&amp;$B11,[1]Transfers!$B:$B,"&lt;"&amp;EDATE(L11,1))</f>
        <v>0</v>
      </c>
      <c r="R11" s="17">
        <f t="shared" si="7"/>
        <v>0</v>
      </c>
      <c r="S11" s="22"/>
      <c r="T11" s="18" t="str">
        <f t="shared" si="4"/>
        <v/>
      </c>
    </row>
    <row r="12" spans="1:20" x14ac:dyDescent="0.3">
      <c r="B12" s="19">
        <f t="shared" si="0"/>
        <v>45901</v>
      </c>
      <c r="C12" s="20">
        <f t="shared" si="1"/>
        <v>9</v>
      </c>
      <c r="D12" s="21">
        <f>SUMIFS([1]Receipts!$H:$H,[1]Receipts!$B:$B,D$4,[1]Receipts!$E:$E,"&gt;="&amp;$B12,[1]Receipts!$E:$E,"&lt;"&amp;EDATE($B12,1))</f>
        <v>0</v>
      </c>
      <c r="E12" s="17">
        <f>SUMIFS([1]Payments!$J:$J,[1]Payments!$B:$B,D$4,[1]Payments!$M:$M,"&gt;="&amp;$B12,[1]Payments!$M:$M,"&lt;"&amp;EDATE($B12,1))</f>
        <v>0</v>
      </c>
      <c r="F12" s="17">
        <f>SUMIFS([1]Transfers!$E:$E,[1]Transfers!$D:$D,D$4,[1]Transfers!$B:$B,"&gt;="&amp;$B12,[1]Transfers!$B:$B,"&lt;"&amp;EDATE($B12,1))</f>
        <v>0</v>
      </c>
      <c r="G12" s="17">
        <f>SUMIFS([1]Transfers!$E:$E,[1]Transfers!$C:$C,D$4,[1]Transfers!$B:$B,"&gt;="&amp;$B12,[1]Transfers!$B:$B,"&lt;"&amp;EDATE(B12,1))</f>
        <v>0</v>
      </c>
      <c r="H12" s="17">
        <f t="shared" si="5"/>
        <v>127230.01</v>
      </c>
      <c r="I12" s="22"/>
      <c r="J12" s="18" t="str">
        <f t="shared" si="6"/>
        <v/>
      </c>
      <c r="L12" s="19">
        <f t="shared" si="2"/>
        <v>45901</v>
      </c>
      <c r="M12" s="20">
        <f t="shared" si="3"/>
        <v>9</v>
      </c>
      <c r="N12" s="21">
        <f>SUMIFS([1]Receipts!$H:$H,[1]Receipts!$B:$B,N$4,[1]Receipts!$E:$E,"&gt;="&amp;$B12,[1]Receipts!$E:$E,"&lt;"&amp;EDATE($B12,1))</f>
        <v>0</v>
      </c>
      <c r="O12" s="17">
        <f>SUMIFS([1]Payments!$J:$J,[1]Payments!$B:$B,N$4,[1]Payments!$M:$M,"&gt;="&amp;$B12,[1]Payments!$M:$M,"&lt;"&amp;EDATE($B12,1))</f>
        <v>0</v>
      </c>
      <c r="P12" s="17">
        <f>SUMIFS([1]Transfers!$E:$E,[1]Transfers!$D:$D,N$4,[1]Transfers!$B:$B,"&gt;="&amp;$B12,[1]Transfers!$B:$B,"&lt;"&amp;EDATE($B12,1))</f>
        <v>0</v>
      </c>
      <c r="Q12" s="17">
        <f>SUMIFS([1]Transfers!$E:$E,[1]Transfers!$C:$C,N$4,[1]Transfers!$B:$B,"&gt;="&amp;$B12,[1]Transfers!$B:$B,"&lt;"&amp;EDATE(L12,1))</f>
        <v>0</v>
      </c>
      <c r="R12" s="17">
        <f t="shared" si="7"/>
        <v>0</v>
      </c>
      <c r="S12" s="22"/>
      <c r="T12" s="18" t="str">
        <f t="shared" si="4"/>
        <v/>
      </c>
    </row>
    <row r="13" spans="1:20" x14ac:dyDescent="0.3">
      <c r="B13" s="19">
        <f t="shared" si="0"/>
        <v>45931</v>
      </c>
      <c r="C13" s="20">
        <f t="shared" si="1"/>
        <v>10</v>
      </c>
      <c r="D13" s="21">
        <f>SUMIFS([1]Receipts!$H:$H,[1]Receipts!$B:$B,D$4,[1]Receipts!$E:$E,"&gt;="&amp;$B13,[1]Receipts!$E:$E,"&lt;"&amp;EDATE($B13,1))</f>
        <v>0</v>
      </c>
      <c r="E13" s="17">
        <f>SUMIFS([1]Payments!$J:$J,[1]Payments!$B:$B,D$4,[1]Payments!$M:$M,"&gt;="&amp;$B13,[1]Payments!$M:$M,"&lt;"&amp;EDATE($B13,1))</f>
        <v>0</v>
      </c>
      <c r="F13" s="17">
        <f>SUMIFS([1]Transfers!$E:$E,[1]Transfers!$D:$D,D$4,[1]Transfers!$B:$B,"&gt;="&amp;$B13,[1]Transfers!$B:$B,"&lt;"&amp;EDATE($B13,1))</f>
        <v>0</v>
      </c>
      <c r="G13" s="17">
        <f>SUMIFS([1]Transfers!$E:$E,[1]Transfers!$C:$C,D$4,[1]Transfers!$B:$B,"&gt;="&amp;$B13,[1]Transfers!$B:$B,"&lt;"&amp;EDATE(B13,1))</f>
        <v>0</v>
      </c>
      <c r="H13" s="17">
        <f t="shared" si="5"/>
        <v>127230.01</v>
      </c>
      <c r="I13" s="22"/>
      <c r="J13" s="18" t="str">
        <f t="shared" si="6"/>
        <v/>
      </c>
      <c r="L13" s="19">
        <f t="shared" si="2"/>
        <v>45931</v>
      </c>
      <c r="M13" s="20">
        <f t="shared" si="3"/>
        <v>10</v>
      </c>
      <c r="N13" s="21">
        <f>SUMIFS([1]Receipts!$H:$H,[1]Receipts!$B:$B,N$4,[1]Receipts!$E:$E,"&gt;="&amp;$B13,[1]Receipts!$E:$E,"&lt;"&amp;EDATE($B13,1))</f>
        <v>0</v>
      </c>
      <c r="O13" s="17">
        <f>SUMIFS([1]Payments!$J:$J,[1]Payments!$B:$B,N$4,[1]Payments!$M:$M,"&gt;="&amp;$B13,[1]Payments!$M:$M,"&lt;"&amp;EDATE($B13,1))</f>
        <v>0</v>
      </c>
      <c r="P13" s="17">
        <f>SUMIFS([1]Transfers!$E:$E,[1]Transfers!$D:$D,N$4,[1]Transfers!$B:$B,"&gt;="&amp;$B13,[1]Transfers!$B:$B,"&lt;"&amp;EDATE($B13,1))</f>
        <v>0</v>
      </c>
      <c r="Q13" s="17">
        <f>SUMIFS([1]Transfers!$E:$E,[1]Transfers!$C:$C,N$4,[1]Transfers!$B:$B,"&gt;="&amp;$B13,[1]Transfers!$B:$B,"&lt;"&amp;EDATE(L13,1))</f>
        <v>0</v>
      </c>
      <c r="R13" s="17">
        <f t="shared" si="7"/>
        <v>0</v>
      </c>
      <c r="S13" s="22"/>
      <c r="T13" s="18" t="str">
        <f t="shared" si="4"/>
        <v/>
      </c>
    </row>
    <row r="14" spans="1:20" x14ac:dyDescent="0.3">
      <c r="B14" s="19">
        <f t="shared" si="0"/>
        <v>45962</v>
      </c>
      <c r="C14" s="20">
        <f t="shared" si="1"/>
        <v>11</v>
      </c>
      <c r="D14" s="21">
        <f>SUMIFS([1]Receipts!$H:$H,[1]Receipts!$B:$B,D$4,[1]Receipts!$E:$E,"&gt;="&amp;$B14,[1]Receipts!$E:$E,"&lt;"&amp;EDATE($B14,1))</f>
        <v>0</v>
      </c>
      <c r="E14" s="17">
        <f>SUMIFS([1]Payments!$J:$J,[1]Payments!$B:$B,D$4,[1]Payments!$M:$M,"&gt;="&amp;$B14,[1]Payments!$M:$M,"&lt;"&amp;EDATE($B14,1))</f>
        <v>0</v>
      </c>
      <c r="F14" s="17">
        <f>SUMIFS([1]Transfers!$E:$E,[1]Transfers!$D:$D,D$4,[1]Transfers!$B:$B,"&gt;="&amp;$B14,[1]Transfers!$B:$B,"&lt;"&amp;EDATE($B14,1))</f>
        <v>0</v>
      </c>
      <c r="G14" s="17">
        <f>SUMIFS([1]Transfers!$E:$E,[1]Transfers!$C:$C,D$4,[1]Transfers!$B:$B,"&gt;="&amp;$B14,[1]Transfers!$B:$B,"&lt;"&amp;EDATE(B14,1))</f>
        <v>0</v>
      </c>
      <c r="H14" s="17">
        <f t="shared" si="5"/>
        <v>127230.01</v>
      </c>
      <c r="I14" s="22"/>
      <c r="J14" s="18" t="str">
        <f t="shared" si="6"/>
        <v/>
      </c>
      <c r="L14" s="19">
        <f t="shared" si="2"/>
        <v>45962</v>
      </c>
      <c r="M14" s="20">
        <f t="shared" si="3"/>
        <v>11</v>
      </c>
      <c r="N14" s="21">
        <f>SUMIFS([1]Receipts!$H:$H,[1]Receipts!$B:$B,N$4,[1]Receipts!$E:$E,"&gt;="&amp;$B14,[1]Receipts!$E:$E,"&lt;"&amp;EDATE($B14,1))</f>
        <v>0</v>
      </c>
      <c r="O14" s="17">
        <f>SUMIFS([1]Payments!$J:$J,[1]Payments!$B:$B,N$4,[1]Payments!$M:$M,"&gt;="&amp;$B14,[1]Payments!$M:$M,"&lt;"&amp;EDATE($B14,1))</f>
        <v>0</v>
      </c>
      <c r="P14" s="17">
        <f>SUMIFS([1]Transfers!$E:$E,[1]Transfers!$D:$D,N$4,[1]Transfers!$B:$B,"&gt;="&amp;$B14,[1]Transfers!$B:$B,"&lt;"&amp;EDATE($B14,1))</f>
        <v>0</v>
      </c>
      <c r="Q14" s="17">
        <f>SUMIFS([1]Transfers!$E:$E,[1]Transfers!$C:$C,N$4,[1]Transfers!$B:$B,"&gt;="&amp;$B14,[1]Transfers!$B:$B,"&lt;"&amp;EDATE(L14,1))</f>
        <v>0</v>
      </c>
      <c r="R14" s="17">
        <f t="shared" si="7"/>
        <v>0</v>
      </c>
      <c r="S14" s="22"/>
      <c r="T14" s="18" t="str">
        <f t="shared" si="4"/>
        <v/>
      </c>
    </row>
    <row r="15" spans="1:20" x14ac:dyDescent="0.3">
      <c r="B15" s="19">
        <f t="shared" si="0"/>
        <v>45992</v>
      </c>
      <c r="C15" s="20">
        <f t="shared" si="1"/>
        <v>12</v>
      </c>
      <c r="D15" s="21">
        <f>SUMIFS([1]Receipts!$H:$H,[1]Receipts!$B:$B,D$4,[1]Receipts!$E:$E,"&gt;="&amp;$B15,[1]Receipts!$E:$E,"&lt;"&amp;EDATE($B15,1))</f>
        <v>0</v>
      </c>
      <c r="E15" s="17">
        <f>SUMIFS([1]Payments!$J:$J,[1]Payments!$B:$B,D$4,[1]Payments!$M:$M,"&gt;="&amp;$B15,[1]Payments!$M:$M,"&lt;"&amp;EDATE($B15,1))</f>
        <v>0</v>
      </c>
      <c r="F15" s="17">
        <f>SUMIFS([1]Transfers!$E:$E,[1]Transfers!$D:$D,D$4,[1]Transfers!$B:$B,"&gt;="&amp;$B15,[1]Transfers!$B:$B,"&lt;"&amp;EDATE($B15,1))</f>
        <v>0</v>
      </c>
      <c r="G15" s="17">
        <f>SUMIFS([1]Transfers!$E:$E,[1]Transfers!$C:$C,D$4,[1]Transfers!$B:$B,"&gt;="&amp;$B15,[1]Transfers!$B:$B,"&lt;"&amp;EDATE(B15,1))</f>
        <v>0</v>
      </c>
      <c r="H15" s="17">
        <f t="shared" si="5"/>
        <v>127230.01</v>
      </c>
      <c r="I15" s="22"/>
      <c r="J15" s="18" t="str">
        <f t="shared" si="6"/>
        <v/>
      </c>
      <c r="L15" s="19">
        <f t="shared" si="2"/>
        <v>45992</v>
      </c>
      <c r="M15" s="20">
        <f t="shared" si="3"/>
        <v>12</v>
      </c>
      <c r="N15" s="21">
        <f>SUMIFS([1]Receipts!$H:$H,[1]Receipts!$B:$B,N$4,[1]Receipts!$E:$E,"&gt;="&amp;$B15,[1]Receipts!$E:$E,"&lt;"&amp;EDATE($B15,1))</f>
        <v>0</v>
      </c>
      <c r="O15" s="17">
        <f>SUMIFS([1]Payments!$J:$J,[1]Payments!$B:$B,N$4,[1]Payments!$M:$M,"&gt;="&amp;$B15,[1]Payments!$M:$M,"&lt;"&amp;EDATE($B15,1))</f>
        <v>0</v>
      </c>
      <c r="P15" s="17">
        <f>SUMIFS([1]Transfers!$E:$E,[1]Transfers!$D:$D,N$4,[1]Transfers!$B:$B,"&gt;="&amp;$B15,[1]Transfers!$B:$B,"&lt;"&amp;EDATE($B15,1))</f>
        <v>0</v>
      </c>
      <c r="Q15" s="17">
        <f>SUMIFS([1]Transfers!$E:$E,[1]Transfers!$C:$C,N$4,[1]Transfers!$B:$B,"&gt;="&amp;$B15,[1]Transfers!$B:$B,"&lt;"&amp;EDATE(L15,1))</f>
        <v>0</v>
      </c>
      <c r="R15" s="17">
        <f t="shared" si="7"/>
        <v>0</v>
      </c>
      <c r="S15" s="17"/>
      <c r="T15" s="18" t="str">
        <f t="shared" si="4"/>
        <v/>
      </c>
    </row>
    <row r="16" spans="1:20" x14ac:dyDescent="0.3">
      <c r="B16" s="19">
        <f t="shared" si="0"/>
        <v>46023</v>
      </c>
      <c r="C16" s="20">
        <f t="shared" si="1"/>
        <v>1</v>
      </c>
      <c r="D16" s="21">
        <f>SUMIFS([1]Receipts!$H:$H,[1]Receipts!$B:$B,D$4,[1]Receipts!$E:$E,"&gt;="&amp;$B16,[1]Receipts!$E:$E,"&lt;"&amp;EDATE($B16,1))</f>
        <v>0</v>
      </c>
      <c r="E16" s="17">
        <f>SUMIFS([1]Payments!$J:$J,[1]Payments!$B:$B,D$4,[1]Payments!$M:$M,"&gt;="&amp;$B16,[1]Payments!$M:$M,"&lt;"&amp;EDATE($B16,1))</f>
        <v>0</v>
      </c>
      <c r="F16" s="17">
        <f>SUMIFS([1]Transfers!$E:$E,[1]Transfers!$D:$D,D$4,[1]Transfers!$B:$B,"&gt;="&amp;$B16,[1]Transfers!$B:$B,"&lt;"&amp;EDATE($B16,1))</f>
        <v>0</v>
      </c>
      <c r="G16" s="17">
        <f>SUMIFS([1]Transfers!$E:$E,[1]Transfers!$C:$C,D$4,[1]Transfers!$B:$B,"&gt;="&amp;$B16,[1]Transfers!$B:$B,"&lt;"&amp;EDATE(B16,1))</f>
        <v>0</v>
      </c>
      <c r="H16" s="17">
        <f t="shared" si="5"/>
        <v>127230.01</v>
      </c>
      <c r="I16" s="22"/>
      <c r="J16" s="18" t="str">
        <f t="shared" si="6"/>
        <v/>
      </c>
      <c r="L16" s="19">
        <f t="shared" si="2"/>
        <v>46023</v>
      </c>
      <c r="M16" s="20">
        <f t="shared" si="3"/>
        <v>1</v>
      </c>
      <c r="N16" s="21">
        <f>SUMIFS([1]Receipts!$H:$H,[1]Receipts!$B:$B,N$4,[1]Receipts!$E:$E,"&gt;="&amp;$B16,[1]Receipts!$E:$E,"&lt;"&amp;EDATE($B16,1))</f>
        <v>0</v>
      </c>
      <c r="O16" s="17">
        <f>SUMIFS([1]Payments!$J:$J,[1]Payments!$B:$B,N$4,[1]Payments!$M:$M,"&gt;="&amp;$B16,[1]Payments!$M:$M,"&lt;"&amp;EDATE($B16,1))</f>
        <v>0</v>
      </c>
      <c r="P16" s="17">
        <f>SUMIFS([1]Transfers!$E:$E,[1]Transfers!$D:$D,N$4,[1]Transfers!$B:$B,"&gt;="&amp;$B16,[1]Transfers!$B:$B,"&lt;"&amp;EDATE($B16,1))</f>
        <v>0</v>
      </c>
      <c r="Q16" s="17">
        <f>SUMIFS([1]Transfers!$E:$E,[1]Transfers!$C:$C,N$4,[1]Transfers!$B:$B,"&gt;="&amp;$B16,[1]Transfers!$B:$B,"&lt;"&amp;EDATE(L16,1))</f>
        <v>0</v>
      </c>
      <c r="R16" s="17">
        <f t="shared" si="7"/>
        <v>0</v>
      </c>
      <c r="S16" s="17"/>
      <c r="T16" s="18" t="str">
        <f t="shared" si="4"/>
        <v/>
      </c>
    </row>
    <row r="17" spans="1:20" x14ac:dyDescent="0.3">
      <c r="B17" s="19">
        <f t="shared" si="0"/>
        <v>46054</v>
      </c>
      <c r="C17" s="20">
        <f t="shared" si="1"/>
        <v>2</v>
      </c>
      <c r="D17" s="21">
        <f>SUMIFS([1]Receipts!$H:$H,[1]Receipts!$B:$B,D$4,[1]Receipts!$E:$E,"&gt;="&amp;$B17,[1]Receipts!$E:$E,"&lt;"&amp;EDATE($B17,1))</f>
        <v>0</v>
      </c>
      <c r="E17" s="17">
        <f>SUMIFS([1]Payments!$J:$J,[1]Payments!$B:$B,D$4,[1]Payments!$M:$M,"&gt;="&amp;$B17,[1]Payments!$M:$M,"&lt;"&amp;EDATE($B17,1))</f>
        <v>0</v>
      </c>
      <c r="F17" s="17">
        <f>SUMIFS([1]Transfers!$E:$E,[1]Transfers!$D:$D,D$4,[1]Transfers!$B:$B,"&gt;="&amp;$B17,[1]Transfers!$B:$B,"&lt;"&amp;EDATE($B17,1))</f>
        <v>0</v>
      </c>
      <c r="G17" s="17">
        <f>SUMIFS([1]Transfers!$E:$E,[1]Transfers!$C:$C,D$4,[1]Transfers!$B:$B,"&gt;="&amp;$B17,[1]Transfers!$B:$B,"&lt;"&amp;EDATE(B17,1))</f>
        <v>0</v>
      </c>
      <c r="H17" s="17">
        <f t="shared" si="5"/>
        <v>127230.01</v>
      </c>
      <c r="I17" s="23"/>
      <c r="J17" s="18" t="str">
        <f t="shared" si="6"/>
        <v/>
      </c>
      <c r="L17" s="19">
        <f t="shared" si="2"/>
        <v>46054</v>
      </c>
      <c r="M17" s="20">
        <f t="shared" si="3"/>
        <v>2</v>
      </c>
      <c r="N17" s="21">
        <f>SUMIFS([1]Receipts!$H:$H,[1]Receipts!$B:$B,N$4,[1]Receipts!$E:$E,"&gt;="&amp;$B17,[1]Receipts!$E:$E,"&lt;"&amp;EDATE($B17,1))</f>
        <v>0</v>
      </c>
      <c r="O17" s="17">
        <f>SUMIFS([1]Payments!$J:$J,[1]Payments!$B:$B,N$4,[1]Payments!$M:$M,"&gt;="&amp;$B17,[1]Payments!$M:$M,"&lt;"&amp;EDATE($B17,1))</f>
        <v>0</v>
      </c>
      <c r="P17" s="17">
        <f>SUMIFS([1]Transfers!$E:$E,[1]Transfers!$D:$D,N$4,[1]Transfers!$B:$B,"&gt;="&amp;$B17,[1]Transfers!$B:$B,"&lt;"&amp;EDATE($B17,1))</f>
        <v>0</v>
      </c>
      <c r="Q17" s="17">
        <f>SUMIFS([1]Transfers!$E:$E,[1]Transfers!$C:$C,N$4,[1]Transfers!$B:$B,"&gt;="&amp;$B17,[1]Transfers!$B:$B,"&lt;"&amp;EDATE(L17,1))</f>
        <v>0</v>
      </c>
      <c r="R17" s="17">
        <f t="shared" si="7"/>
        <v>0</v>
      </c>
      <c r="S17" s="23"/>
      <c r="T17" s="18" t="str">
        <f t="shared" si="4"/>
        <v/>
      </c>
    </row>
    <row r="18" spans="1:20" x14ac:dyDescent="0.3">
      <c r="B18" s="19">
        <f t="shared" si="0"/>
        <v>46082</v>
      </c>
      <c r="C18" s="20">
        <f t="shared" si="1"/>
        <v>3</v>
      </c>
      <c r="D18" s="21">
        <f>SUMIFS([1]Receipts!$H:$H,[1]Receipts!$B:$B,D$4,[1]Receipts!$E:$E,"&gt;="&amp;$B18,[1]Receipts!$E:$E,"&lt;"&amp;EDATE($B18,1))</f>
        <v>0</v>
      </c>
      <c r="E18" s="17">
        <f>SUMIFS([1]Payments!$J:$J,[1]Payments!$B:$B,D$4,[1]Payments!$M:$M,"&gt;="&amp;$B18,[1]Payments!$M:$M,"&lt;"&amp;EDATE($B18,1))</f>
        <v>0</v>
      </c>
      <c r="F18" s="17">
        <f>SUMIFS([1]Transfers!$E:$E,[1]Transfers!$D:$D,D$4,[1]Transfers!$B:$B,"&gt;="&amp;$B18,[1]Transfers!$B:$B,"&lt;"&amp;EDATE($B18,1))</f>
        <v>0</v>
      </c>
      <c r="G18" s="17">
        <f>SUMIFS([1]Transfers!$E:$E,[1]Transfers!$C:$C,D$4,[1]Transfers!$B:$B,"&gt;="&amp;$B18,[1]Transfers!$B:$B,"&lt;"&amp;EDATE(B18,1))</f>
        <v>0</v>
      </c>
      <c r="H18" s="17">
        <f t="shared" si="5"/>
        <v>127230.01</v>
      </c>
      <c r="I18" s="23"/>
      <c r="J18" s="18" t="str">
        <f t="shared" si="6"/>
        <v/>
      </c>
      <c r="L18" s="19">
        <f t="shared" si="2"/>
        <v>46082</v>
      </c>
      <c r="M18" s="20">
        <f t="shared" si="3"/>
        <v>3</v>
      </c>
      <c r="N18" s="21">
        <f>SUMIFS([1]Receipts!$H:$H,[1]Receipts!$B:$B,N$4,[1]Receipts!$E:$E,"&gt;="&amp;$B18,[1]Receipts!$E:$E,"&lt;"&amp;EDATE($B18,1))</f>
        <v>0</v>
      </c>
      <c r="O18" s="17">
        <f>SUMIFS([1]Payments!$J:$J,[1]Payments!$B:$B,N$4,[1]Payments!$M:$M,"&gt;="&amp;$B18,[1]Payments!$M:$M,"&lt;"&amp;EDATE($B18,1))</f>
        <v>0</v>
      </c>
      <c r="P18" s="17">
        <f>SUMIFS([1]Transfers!$E:$E,[1]Transfers!$D:$D,N$4,[1]Transfers!$B:$B,"&gt;="&amp;$B18,[1]Transfers!$B:$B,"&lt;"&amp;EDATE($B18,1))</f>
        <v>0</v>
      </c>
      <c r="Q18" s="17">
        <f>SUMIFS([1]Transfers!$E:$E,[1]Transfers!$C:$C,N$4,[1]Transfers!$B:$B,"&gt;="&amp;$B18,[1]Transfers!$B:$B,"&lt;"&amp;EDATE(L18,1))</f>
        <v>0</v>
      </c>
      <c r="R18" s="17">
        <f t="shared" si="7"/>
        <v>0</v>
      </c>
      <c r="S18" s="23"/>
      <c r="T18" s="18" t="str">
        <f t="shared" si="4"/>
        <v/>
      </c>
    </row>
    <row r="19" spans="1:20" s="1" customFormat="1" x14ac:dyDescent="0.3">
      <c r="A19" s="5"/>
      <c r="B19" s="24" t="s">
        <v>10</v>
      </c>
      <c r="C19" s="25"/>
      <c r="D19" s="26">
        <f>SUM(D7:D18)</f>
        <v>66335.14</v>
      </c>
      <c r="E19" s="26">
        <f>SUM(E7:E18)</f>
        <v>25144.5</v>
      </c>
      <c r="F19" s="26">
        <f>SUM(F7:F18)</f>
        <v>0</v>
      </c>
      <c r="G19" s="26">
        <f>SUM(G7:G18)</f>
        <v>0</v>
      </c>
      <c r="H19" s="27"/>
      <c r="I19" s="27"/>
      <c r="J19" s="9"/>
      <c r="K19" s="5"/>
      <c r="L19" s="24" t="s">
        <v>10</v>
      </c>
      <c r="M19" s="25"/>
      <c r="N19" s="26">
        <f>SUM(N7:N18)</f>
        <v>0</v>
      </c>
      <c r="O19" s="26">
        <f>SUM(O7:O18)</f>
        <v>0</v>
      </c>
      <c r="P19" s="26">
        <f>SUM(P7:P18)</f>
        <v>0</v>
      </c>
      <c r="Q19" s="26">
        <f>SUM(Q7:Q18)</f>
        <v>0</v>
      </c>
      <c r="R19" s="27"/>
      <c r="S19" s="28"/>
      <c r="T19" s="9"/>
    </row>
    <row r="20" spans="1:20" x14ac:dyDescent="0.3">
      <c r="S20" s="27"/>
    </row>
  </sheetData>
  <mergeCells count="2">
    <mergeCell ref="D4:J4"/>
    <mergeCell ref="N4:T4"/>
  </mergeCells>
  <conditionalFormatting sqref="J6:J18 T6:T18">
    <cfRule type="cellIs" dxfId="1" priority="1" operator="equal">
      <formula>"û"</formula>
    </cfRule>
    <cfRule type="cellIs" dxfId="0" priority="2" operator="equal">
      <formula>"ü"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2025-09-06T19:17:50Z</dcterms:created>
  <dcterms:modified xsi:type="dcterms:W3CDTF">2025-09-06T19:18:56Z</dcterms:modified>
</cp:coreProperties>
</file>